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<sst xmlns="http://schemas.openxmlformats.org/spreadsheetml/2006/main" count="266" uniqueCount="198">
  <si>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</si>
  <si>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</si>
  <si>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</si>
  <si>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</si>
  <si>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</si>
  <si>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</si>
  <si>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</si>
  <si>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</si>
  <si>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</si>
  <si>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</si>
  <si>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</si>
  <si>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</si>
  <si>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</si>
  <si>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</si>
  <si>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</si>
  <si>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</si>
  <si>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</si>
  <si>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</si>
  <si>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</si>
  <si>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</si>
  <si>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</si>
  <si>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</si>
  <si>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</si>
  <si>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</si>
  <si>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</si>
  <si>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</si>
  <si>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</si>
  <si>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</si>
  <si>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</si>
  <si>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</si>
  <si>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</si>
  <si>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</si>
  <si>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</si>
  <si>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</si>
  <si>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</si>
  <si>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</si>
  <si>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</si>
  <si>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</si>
  <si>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</si>
  <si>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</si>
  <si>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</si>
  <si>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</si>
  <si>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</si>
  <si>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</si>
  <si>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</si>
  <si>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</si>
  <si>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</si>
  <si>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</si>
  <si>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</si>
  <si>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</si>
  <si>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</si>
  <si>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</si>
  <si>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</si>
  <si>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</si>
  <si>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</si>
  <si>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</si>
  <si>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</si>
  <si>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</si>
  <si>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</si>
  <si>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</si>
  <si>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</si>
  <si>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</si>
  <si>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</si>
  <si>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</si>
  <si>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</si>
  <si>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</si>
  <si>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</si>
  <si>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</si>
  <si>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</si>
  <si>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</si>
  <si>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</si>
  <si>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</si>
  <si>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</si>
  <si>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</si>
  <si>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</si>
  <si>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</si>
  <si>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</si>
  <si>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</si>
  <si>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</si>
  <si>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</si>
  <si>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</si>
  <si>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</si>
  <si>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</si>
  <si>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</si>
  <si>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</si>
  <si>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</si>
  <si>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</si>
  <si>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</si>
  <si>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</si>
  <si>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</si>
  <si>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</si>
  <si>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</si>
  <si>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</si>
  <si>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</si>
  <si>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</si>
  <si>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</si>
  <si>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</si>
  <si>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</si>
  <si>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</si>
  <si>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</si>
  <si>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</si>
  <si>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</si>
  <si>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</si>
  <si>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</si>
  <si>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</si>
  <si>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</si>
  <si>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</si>
  <si>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</si>
  <si>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</si>
  <si>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</si>
  <si>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</si>
  <si>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</si>
  <si>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</si>
  <si>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</si>
  <si>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</si>
  <si>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</si>
  <si>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</si>
  <si>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</si>
  <si>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</si>
  <si>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</si>
  <si>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</si>
  <si>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</si>
  <si>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</si>
  <si>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</si>
  <si>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</si>
  <si>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</si>
  <si>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</si>
  <si>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</si>
  <si>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</si>
  <si>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</si>
  <si>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</si>
  <si>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</si>
  <si>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</si>
  <si>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</si>
  <si>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</si>
  <si>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</si>
  <si>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</si>
  <si>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</si>
  <si>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</si>
  <si>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</si>
  <si>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</si>
  <si>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</si>
  <si>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</si>
  <si>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</si>
  <si>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</si>
  <si>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</si>
  <si>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</si>
  <si>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</si>
  <si>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</si>
  <si>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</si>
  <si>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</si>
  <si>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</si>
  <si>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</si>
  <si>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</si>
  <si>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</si>
  <si>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</si>
  <si>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</si>
  <si>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</si>
  <si>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</si>
  <si>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</si>
  <si>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</si>
  <si>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</si>
  <si>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</si>
  <si>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</si>
  <si>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</si>
  <si>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</si>
  <si>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</si>
  <si>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</si>
  <si>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</si>
  <si>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</si>
  <si>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</si>
  <si>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</si>
  <si>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</si>
  <si>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</si>
  <si>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</si>
  <si>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</si>
  <si>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</si>
  <si>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</si>
  <si>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</si>
  <si>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</si>
  <si>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</si>
  <si>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</si>
  <si>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</si>
  <si>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</si>
  <si>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</si>
  <si>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</si>
  <si>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</si>
  <si>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</si>
  <si>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</si>
  <si>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</si>
  <si>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</si>
  <si>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</si>
  <si>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</si>
  <si>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</si>
  <si>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</si>
  <si>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</si>
  <si>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</si>
  <si>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18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</si>
</sst>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&amp;L0C792A6B&amp;C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157</v>
      </c>
      <c r="F6" s="90">
        <v>62</v>
      </c>
      <c r="G6" s="90"/>
      <c r="H6" s="90">
        <v>70</v>
      </c>
      <c r="I6" s="90" t="s">
        <v>180</v>
      </c>
      <c r="J6" s="90">
        <v>87</v>
      </c>
      <c r="K6" s="91">
        <v>45</v>
      </c>
      <c r="L6" s="101">
        <f>E6-F6</f>
        <v>95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471</v>
      </c>
      <c r="F7" s="90">
        <v>464</v>
      </c>
      <c r="G7" s="90">
        <v>1</v>
      </c>
      <c r="H7" s="90">
        <v>467</v>
      </c>
      <c r="I7" s="90">
        <v>430</v>
      </c>
      <c r="J7" s="90">
        <v>4</v>
      </c>
      <c r="K7" s="91"/>
      <c r="L7" s="101">
        <f>E7-F7</f>
        <v>7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71</v>
      </c>
      <c r="F9" s="90">
        <v>53</v>
      </c>
      <c r="G9" s="90"/>
      <c r="H9" s="90">
        <v>59</v>
      </c>
      <c r="I9" s="90">
        <v>51</v>
      </c>
      <c r="J9" s="90">
        <v>12</v>
      </c>
      <c r="K9" s="91"/>
      <c r="L9" s="101">
        <f>E9-F9</f>
        <v>18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700</v>
      </c>
      <c r="F14" s="105">
        <f>SUM(F6:F13)</f>
        <v>580</v>
      </c>
      <c r="G14" s="105">
        <f>SUM(G6:G13)</f>
        <v>1</v>
      </c>
      <c r="H14" s="105">
        <f>SUM(H6:H13)</f>
        <v>597</v>
      </c>
      <c r="I14" s="105">
        <f>SUM(I6:I13)</f>
        <v>481</v>
      </c>
      <c r="J14" s="105">
        <f>SUM(J6:J13)</f>
        <v>103</v>
      </c>
      <c r="K14" s="105">
        <f>SUM(K6:K13)</f>
        <v>45</v>
      </c>
      <c r="L14" s="101">
        <f>E14-F14</f>
        <v>120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18</v>
      </c>
      <c r="F15" s="92">
        <v>9</v>
      </c>
      <c r="G15" s="92"/>
      <c r="H15" s="92">
        <v>18</v>
      </c>
      <c r="I15" s="92">
        <v>11</v>
      </c>
      <c r="J15" s="92"/>
      <c r="K15" s="91"/>
      <c r="L15" s="101">
        <f>E15-F15</f>
        <v>9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25</v>
      </c>
      <c r="F16" s="92">
        <v>11</v>
      </c>
      <c r="G16" s="92"/>
      <c r="H16" s="92">
        <v>21</v>
      </c>
      <c r="I16" s="92">
        <v>14</v>
      </c>
      <c r="J16" s="92">
        <v>4</v>
      </c>
      <c r="K16" s="91">
        <v>2</v>
      </c>
      <c r="L16" s="101">
        <f>E16-F16</f>
        <v>14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</v>
      </c>
      <c r="F18" s="91"/>
      <c r="G18" s="91"/>
      <c r="H18" s="91">
        <v>3</v>
      </c>
      <c r="I18" s="91">
        <v>1</v>
      </c>
      <c r="J18" s="91"/>
      <c r="K18" s="91"/>
      <c r="L18" s="101">
        <f>E18-F18</f>
        <v>3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35</v>
      </c>
      <c r="F22" s="91">
        <v>14</v>
      </c>
      <c r="G22" s="91"/>
      <c r="H22" s="91">
        <v>31</v>
      </c>
      <c r="I22" s="91">
        <v>15</v>
      </c>
      <c r="J22" s="91">
        <v>4</v>
      </c>
      <c r="K22" s="91">
        <v>2</v>
      </c>
      <c r="L22" s="101">
        <f>E22-F22</f>
        <v>21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65</v>
      </c>
      <c r="F23" s="91">
        <v>64</v>
      </c>
      <c r="G23" s="91"/>
      <c r="H23" s="91">
        <v>65</v>
      </c>
      <c r="I23" s="91">
        <v>61</v>
      </c>
      <c r="J23" s="91"/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639</v>
      </c>
      <c r="F25" s="91">
        <v>486</v>
      </c>
      <c r="G25" s="91">
        <v>1</v>
      </c>
      <c r="H25" s="91">
        <v>492</v>
      </c>
      <c r="I25" s="91">
        <v>444</v>
      </c>
      <c r="J25" s="91">
        <v>147</v>
      </c>
      <c r="K25" s="91">
        <v>5</v>
      </c>
      <c r="L25" s="101">
        <f>E25-F25</f>
        <v>153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581</v>
      </c>
      <c r="F26" s="91">
        <v>451</v>
      </c>
      <c r="G26" s="91">
        <v>3</v>
      </c>
      <c r="H26" s="91">
        <v>378</v>
      </c>
      <c r="I26" s="91">
        <v>304</v>
      </c>
      <c r="J26" s="91">
        <v>203</v>
      </c>
      <c r="K26" s="91">
        <v>28</v>
      </c>
      <c r="L26" s="101">
        <f>E26-F26</f>
        <v>130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63</v>
      </c>
      <c r="F27" s="91">
        <v>47</v>
      </c>
      <c r="G27" s="91"/>
      <c r="H27" s="91">
        <v>47</v>
      </c>
      <c r="I27" s="91">
        <v>37</v>
      </c>
      <c r="J27" s="91">
        <v>16</v>
      </c>
      <c r="K27" s="91">
        <v>2</v>
      </c>
      <c r="L27" s="101">
        <f>E27-F27</f>
        <v>16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48</v>
      </c>
      <c r="F28" s="91">
        <v>37</v>
      </c>
      <c r="G28" s="91"/>
      <c r="H28" s="91">
        <v>37</v>
      </c>
      <c r="I28" s="91">
        <v>31</v>
      </c>
      <c r="J28" s="91">
        <v>11</v>
      </c>
      <c r="K28" s="91">
        <v>1</v>
      </c>
      <c r="L28" s="101">
        <f>E28-F28</f>
        <v>11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24</v>
      </c>
      <c r="F29" s="91">
        <v>11</v>
      </c>
      <c r="G29" s="91"/>
      <c r="H29" s="91">
        <v>19</v>
      </c>
      <c r="I29" s="91">
        <v>1</v>
      </c>
      <c r="J29" s="91">
        <v>5</v>
      </c>
      <c r="K29" s="91">
        <v>4</v>
      </c>
      <c r="L29" s="101">
        <f>E29-F29</f>
        <v>13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3</v>
      </c>
      <c r="F30" s="91"/>
      <c r="G30" s="91"/>
      <c r="H30" s="91">
        <v>2</v>
      </c>
      <c r="I30" s="91">
        <v>2</v>
      </c>
      <c r="J30" s="91">
        <v>1</v>
      </c>
      <c r="K30" s="91">
        <v>1</v>
      </c>
      <c r="L30" s="101">
        <f>E30-F30</f>
        <v>3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11</v>
      </c>
      <c r="F32" s="91">
        <v>5</v>
      </c>
      <c r="G32" s="91"/>
      <c r="H32" s="91">
        <v>9</v>
      </c>
      <c r="I32" s="91">
        <v>1</v>
      </c>
      <c r="J32" s="91">
        <v>2</v>
      </c>
      <c r="K32" s="91">
        <v>2</v>
      </c>
      <c r="L32" s="101">
        <f>E32-F32</f>
        <v>6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93</v>
      </c>
      <c r="F33" s="91">
        <v>71</v>
      </c>
      <c r="G33" s="91">
        <v>1</v>
      </c>
      <c r="H33" s="91">
        <v>88</v>
      </c>
      <c r="I33" s="91">
        <v>68</v>
      </c>
      <c r="J33" s="91">
        <v>5</v>
      </c>
      <c r="K33" s="91">
        <v>5</v>
      </c>
      <c r="L33" s="101">
        <f>E33-F33</f>
        <v>22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1</v>
      </c>
      <c r="G35" s="91"/>
      <c r="H35" s="91">
        <v>1</v>
      </c>
      <c r="I35" s="91"/>
      <c r="J35" s="91">
        <v>1</v>
      </c>
      <c r="K35" s="91">
        <v>1</v>
      </c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1048</v>
      </c>
      <c r="F37" s="91">
        <v>823</v>
      </c>
      <c r="G37" s="91">
        <v>4</v>
      </c>
      <c r="H37" s="91">
        <v>657</v>
      </c>
      <c r="I37" s="91">
        <v>468</v>
      </c>
      <c r="J37" s="91">
        <v>391</v>
      </c>
      <c r="K37" s="91">
        <v>49</v>
      </c>
      <c r="L37" s="101">
        <f>E37-F37</f>
        <v>225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726</v>
      </c>
      <c r="F38" s="91">
        <v>665</v>
      </c>
      <c r="G38" s="91"/>
      <c r="H38" s="91">
        <v>640</v>
      </c>
      <c r="I38" s="91" t="s">
        <v>180</v>
      </c>
      <c r="J38" s="91">
        <v>86</v>
      </c>
      <c r="K38" s="91"/>
      <c r="L38" s="101">
        <f>E38-F38</f>
        <v>61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25</v>
      </c>
      <c r="F39" s="91">
        <v>25</v>
      </c>
      <c r="G39" s="91"/>
      <c r="H39" s="91">
        <v>25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12</v>
      </c>
      <c r="F40" s="91">
        <v>9</v>
      </c>
      <c r="G40" s="91"/>
      <c r="H40" s="91">
        <v>9</v>
      </c>
      <c r="I40" s="91">
        <v>3</v>
      </c>
      <c r="J40" s="91">
        <v>3</v>
      </c>
      <c r="K40" s="91">
        <v>1</v>
      </c>
      <c r="L40" s="101">
        <f>E40-F40</f>
        <v>3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738</v>
      </c>
      <c r="F41" s="91">
        <f aca="true" t="shared" si="0" ref="F41:K41">F38+F40</f>
        <v>674</v>
      </c>
      <c r="G41" s="91">
        <f t="shared" si="0"/>
        <v>0</v>
      </c>
      <c r="H41" s="91">
        <f t="shared" si="0"/>
        <v>649</v>
      </c>
      <c r="I41" s="91">
        <f>I40</f>
        <v>3</v>
      </c>
      <c r="J41" s="91">
        <f t="shared" si="0"/>
        <v>89</v>
      </c>
      <c r="K41" s="91">
        <f t="shared" si="0"/>
        <v>1</v>
      </c>
      <c r="L41" s="101">
        <f>E41-F41</f>
        <v>64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2521</v>
      </c>
      <c r="F42" s="91">
        <f aca="true" t="shared" si="1" ref="F42:K42">F14+F22+F37+F41</f>
        <v>2091</v>
      </c>
      <c r="G42" s="91">
        <f t="shared" si="1"/>
        <v>5</v>
      </c>
      <c r="H42" s="91">
        <f t="shared" si="1"/>
        <v>1934</v>
      </c>
      <c r="I42" s="91">
        <f t="shared" si="1"/>
        <v>967</v>
      </c>
      <c r="J42" s="91">
        <f t="shared" si="1"/>
        <v>587</v>
      </c>
      <c r="K42" s="91">
        <f t="shared" si="1"/>
        <v>97</v>
      </c>
      <c r="L42" s="101">
        <f>E42-F42</f>
        <v>430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&amp;L0C792A6B&amp;CФорма № 1-мзс, Підрозділ: Чуднівський районний суд Житомирської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5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3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82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15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21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66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4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17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53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2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1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1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56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4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4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14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17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&amp;L0C792A6B&amp;CФорма № 1-мзс, Підрозділ: Чуднівський районний суд Житомирської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70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52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9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15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3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160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34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89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12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5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34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65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724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324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66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5679521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3131097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10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7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18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424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4085781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88043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499</v>
      </c>
      <c r="F58" s="96">
        <v>79</v>
      </c>
      <c r="G58" s="96">
        <v>11</v>
      </c>
      <c r="H58" s="96">
        <v>7</v>
      </c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6</v>
      </c>
      <c r="F59" s="96">
        <v>22</v>
      </c>
      <c r="G59" s="96">
        <v>3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220</v>
      </c>
      <c r="F60" s="96">
        <v>391</v>
      </c>
      <c r="G60" s="96">
        <v>38</v>
      </c>
      <c r="H60" s="96">
        <v>8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530</v>
      </c>
      <c r="F61" s="96">
        <v>118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&amp;L0C792A6B&amp;CФорма № 1-мзс, Підрозділ: Чуднівський районний суд Житомирської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0.16524701873935263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0.4368932038834951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0.5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0.12531969309462915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0.011235955056179775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0.9249163079866093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1934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2521</v>
      </c>
    </row>
    <row r="11" spans="1:4" ht="16.5" customHeight="1">
      <c r="A11" s="191" t="s">
        <v>65</v>
      </c>
      <c r="B11" s="193"/>
      <c r="C11" s="14">
        <v>9</v>
      </c>
      <c r="D11" s="94">
        <v>89</v>
      </c>
    </row>
    <row r="12" spans="1:4" ht="16.5" customHeight="1">
      <c r="A12" s="295" t="s">
        <v>110</v>
      </c>
      <c r="B12" s="295"/>
      <c r="C12" s="14">
        <v>10</v>
      </c>
      <c r="D12" s="94">
        <v>47</v>
      </c>
    </row>
    <row r="13" spans="1:4" ht="16.5" customHeight="1">
      <c r="A13" s="295" t="s">
        <v>31</v>
      </c>
      <c r="B13" s="295"/>
      <c r="C13" s="14">
        <v>11</v>
      </c>
      <c r="D13" s="94">
        <v>207</v>
      </c>
    </row>
    <row r="14" spans="1:4" ht="16.5" customHeight="1">
      <c r="A14" s="295" t="s">
        <v>111</v>
      </c>
      <c r="B14" s="295"/>
      <c r="C14" s="14">
        <v>12</v>
      </c>
      <c r="D14" s="94">
        <v>155</v>
      </c>
    </row>
    <row r="15" spans="1:4" ht="16.5" customHeight="1">
      <c r="A15" s="295" t="s">
        <v>115</v>
      </c>
      <c r="B15" s="295"/>
      <c r="C15" s="14">
        <v>13</v>
      </c>
      <c r="D15" s="94">
        <v>56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&amp;L0C792A6B&amp;CФорма № 1-мзс, Підрозділ: Чуднівський районний суд Житомирської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2019-01-29T07:24:06Z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0C792A6B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